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ECE_O_UZEMI\_OPŽP_2017-2022_AOPK\_§FINAL_ZMENY\VAR_velikonocni\SKO_V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28" i="1"/>
  <c r="E27" i="1"/>
  <c r="E26" i="1"/>
  <c r="E24" i="1"/>
  <c r="E23" i="1"/>
  <c r="E22" i="1"/>
  <c r="E21" i="1"/>
  <c r="E19" i="1"/>
  <c r="E18" i="1"/>
  <c r="E17" i="1"/>
  <c r="E16" i="1"/>
  <c r="E14" i="1"/>
  <c r="E13" i="1"/>
  <c r="E12" i="1"/>
  <c r="E11" i="1"/>
  <c r="E9" i="1"/>
  <c r="E8" i="1"/>
  <c r="E7" i="1"/>
  <c r="E6" i="1"/>
  <c r="E4" i="1"/>
  <c r="E3" i="1"/>
  <c r="F29" i="1" l="1"/>
  <c r="F24" i="1"/>
  <c r="F19" i="1"/>
  <c r="F14" i="1"/>
  <c r="I30" i="1" l="1"/>
  <c r="I25" i="1"/>
  <c r="I31" i="1" s="1"/>
  <c r="I20" i="1"/>
  <c r="I15" i="1"/>
  <c r="I10" i="1"/>
  <c r="I5" i="1"/>
</calcChain>
</file>

<file path=xl/sharedStrings.xml><?xml version="1.0" encoding="utf-8"?>
<sst xmlns="http://schemas.openxmlformats.org/spreadsheetml/2006/main" count="106" uniqueCount="60">
  <si>
    <t>část zakázky</t>
  </si>
  <si>
    <t>č.opatření</t>
  </si>
  <si>
    <t>typ opatření</t>
  </si>
  <si>
    <t>plocha (ha)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</si>
  <si>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</si>
  <si>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</si>
  <si>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</si>
  <si>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</si>
  <si>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</si>
  <si>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</si>
  <si>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</si>
  <si>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</si>
  <si>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</si>
  <si>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</si>
  <si>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</si>
  <si>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</si>
  <si>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</si>
  <si>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</si>
  <si>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V-VII (15.7.2018)</t>
  </si>
  <si>
    <t>VIII-IX (15.9.2018)</t>
  </si>
  <si>
    <t>V-VII (15.7.2019)</t>
  </si>
  <si>
    <t>VIII-IX (15.9.2019)</t>
  </si>
  <si>
    <t>mozaiková seč 75%</t>
  </si>
  <si>
    <t>XI-III (31.3.2018)</t>
  </si>
  <si>
    <t>SKO-2018-002</t>
  </si>
  <si>
    <t>mozaiková seč 80%</t>
  </si>
  <si>
    <t>SKO-2019-002</t>
  </si>
  <si>
    <t>SKO-2020-002</t>
  </si>
  <si>
    <t>SKO-2021-002</t>
  </si>
  <si>
    <t>SKO-2022-002</t>
  </si>
  <si>
    <t>V-VII (15.7.2020)</t>
  </si>
  <si>
    <t>VIII-IX (15.9.2020)</t>
  </si>
  <si>
    <t>V-VII (15.7.2021)</t>
  </si>
  <si>
    <t>VIII-IX (15.9.2021)</t>
  </si>
  <si>
    <t>V-VII (15.7.2022)</t>
  </si>
  <si>
    <t>VIII-IX (15.9.2022)</t>
  </si>
  <si>
    <t>SKO-2017-002</t>
  </si>
  <si>
    <t>SKO-2017-003</t>
  </si>
  <si>
    <t>SKO-2018-003</t>
  </si>
  <si>
    <t>SKO-2019-003</t>
  </si>
  <si>
    <t>SKO-2020-003</t>
  </si>
  <si>
    <t>SKO-2021-003</t>
  </si>
  <si>
    <t>SKO-2022-003</t>
  </si>
  <si>
    <t>pokyny pro realizaci na dané ploše</t>
  </si>
  <si>
    <t>Následná aplikace herbicidu</t>
  </si>
  <si>
    <t>sečení křovinořezem, 20% rozsahu plochy ponechat bez zásahu formou roztroušené mozaiky</t>
  </si>
  <si>
    <t>sečení křovinořezem, 25% rozsahu plochy ponechat bez zásahu formou roztroušené mozaiky</t>
  </si>
  <si>
    <t>Likvidace invazních a expanzivních rostlin - výřez</t>
  </si>
  <si>
    <t>Likvidace invazních a expanzivních rostlin - aplikace herbicidu</t>
  </si>
  <si>
    <t>Sečení křovinořezem</t>
  </si>
  <si>
    <t>šetrná aplikace herbicidu na listovou plochu zmlazujících náletových dřevin, předpoklad výskytu na 50% plochy dotčené vyřezávkou</t>
  </si>
  <si>
    <t>šetrná aplikace herbicidu na listovou plochu zmlazujících náletových dřevin, předpoklad výskytu na 30% plochy dotčené vyřezávkou</t>
  </si>
  <si>
    <t>šetrná aplikace herbicidu na listovou plochu zmlazujících náletových dřevin, předpoklad výskytu na 15% plochy dotčené vyřezávkou</t>
  </si>
  <si>
    <t>šetrná aplikace herbicidu na listovou plochu zmlazujících náletových dřevin, předpoklad výskytu na 10% plochy dotčené vyřezávkou</t>
  </si>
  <si>
    <t>šetrná aplikace herbicidu na listovou plochu zmlazujících náletových dřevin, předpoklad výskytu na 5% plochy dotčené vyřezávkou</t>
  </si>
  <si>
    <t>Redukovaná plocha (ha)</t>
  </si>
  <si>
    <t>Cena za hektar redukované plochy (Kč vč. DPH)</t>
  </si>
  <si>
    <t>cena (Kč vč. DPH)</t>
  </si>
  <si>
    <t>odstranění náletu (do 10cm průměru kmene na řezné ploše pařezu),na 72% celkové rozlohy opatření</t>
  </si>
  <si>
    <t>odstranění náletu (do 10cm průměru kmene na řezné ploše pařezu) na 36% celkové rozlohy opatření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</si>
</sst>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8" fillId="0" borderId="0" xfId="0" applyFont="1"/>
    <xf numFmtId="0" fontId="4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4" fillId="3" borderId="13" xfId="0" applyFont="1" applyFill="1" applyBorder="1" applyAlignment="1">
      <alignment horizontal="right" vertical="center" wrapText="1"/>
    </xf>
    <xf numFmtId="0" fontId="4" fillId="3" borderId="15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9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right" vertical="center" wrapText="1"/>
    </xf>
    <xf numFmtId="0" fontId="10" fillId="0" borderId="0" xfId="0" applyFont="1"/>
    <xf numFmtId="0" fontId="11" fillId="0" borderId="12" xfId="0" applyFont="1" applyBorder="1" applyAlignment="1">
      <alignment horizontal="right" vertical="center" wrapText="1"/>
    </xf>
    <xf numFmtId="0" fontId="13" fillId="2" borderId="5" xfId="0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0" fontId="13" fillId="0" borderId="5" xfId="0" applyFont="1" applyBorder="1" applyAlignment="1">
      <alignment horizontal="right" vertical="center" wrapText="1"/>
    </xf>
    <xf numFmtId="0" fontId="12" fillId="2" borderId="2" xfId="0" applyFont="1" applyFill="1" applyBorder="1" applyAlignment="1">
      <alignment horizontal="right" vertical="center" wrapText="1"/>
    </xf>
    <xf numFmtId="0" fontId="12" fillId="2" borderId="5" xfId="0" applyFont="1" applyFill="1" applyBorder="1" applyAlignment="1">
      <alignment horizontal="right" vertical="center" wrapText="1"/>
    </xf>
    <xf numFmtId="0" fontId="12" fillId="0" borderId="2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right" vertical="center" wrapText="1"/>
    </xf>
    <xf numFmtId="0" fontId="12" fillId="3" borderId="13" xfId="0" applyFont="1" applyFill="1" applyBorder="1" applyAlignment="1">
      <alignment horizontal="right" vertical="center" wrapText="1"/>
    </xf>
    <xf numFmtId="0" fontId="12" fillId="3" borderId="15" xfId="0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horizontal="right" vertical="center" wrapText="1"/>
    </xf>
    <xf numFmtId="0" fontId="13" fillId="0" borderId="2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vertical="center" wrapText="1"/>
    </xf>
    <xf numFmtId="0" fontId="12" fillId="4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vertical="center"/>
    </xf>
    <xf numFmtId="0" fontId="2" fillId="4" borderId="9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right" vertical="center" wrapText="1"/>
    </xf>
    <xf numFmtId="0" fontId="13" fillId="4" borderId="5" xfId="0" applyFont="1" applyFill="1" applyBorder="1" applyAlignment="1">
      <alignment horizontal="righ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right" vertical="center" wrapText="1"/>
    </xf>
    <xf numFmtId="0" fontId="2" fillId="4" borderId="6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right" vertical="center" wrapText="1"/>
    </xf>
    <xf numFmtId="0" fontId="12" fillId="4" borderId="2" xfId="0" applyFont="1" applyFill="1" applyBorder="1" applyAlignment="1">
      <alignment horizontal="right" vertical="center" wrapText="1"/>
    </xf>
    <xf numFmtId="0" fontId="3" fillId="4" borderId="5" xfId="0" applyFont="1" applyFill="1" applyBorder="1" applyAlignment="1">
      <alignment vertical="center" wrapText="1"/>
    </xf>
    <xf numFmtId="0" fontId="3" fillId="4" borderId="10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right" vertical="center" wrapText="1"/>
    </xf>
    <xf numFmtId="0" fontId="2" fillId="4" borderId="4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right" vertical="center" wrapText="1"/>
    </xf>
    <xf numFmtId="0" fontId="12" fillId="4" borderId="5" xfId="0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right" vertical="center" wrapText="1"/>
    </xf>
    <xf numFmtId="0" fontId="3" fillId="4" borderId="5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zoomScale="50" zoomScaleNormal="50" workbookViewId="0">
      <selection activeCell="A3" sqref="A3:A5"/>
    </sheetView>
  </sheetViews>
  <sheetFormatPr defaultRowHeight="14.4" x14ac:dyDescent="0.3"/>
  <cols>
    <col min="1" max="1" width="17.5546875" customWidth="1"/>
    <col min="2" max="2" width="22.88671875" customWidth="1"/>
    <col min="3" max="3" width="29.6640625" style="51" customWidth="1"/>
    <col min="4" max="4" width="9.88671875" style="51" customWidth="1"/>
    <col min="5" max="5" width="16.88671875" style="58" customWidth="1"/>
    <col min="6" max="6" width="43.5546875" style="52" customWidth="1"/>
    <col min="7" max="7" width="34.5546875" customWidth="1"/>
    <col min="8" max="8" width="20.109375" customWidth="1"/>
    <col min="9" max="9" width="16.88671875" customWidth="1"/>
  </cols>
  <sheetData>
    <row r="1" spans="1:9" ht="15" thickBot="1" x14ac:dyDescent="0.35"/>
    <row r="2" spans="1:9" ht="42" customHeight="1" thickBot="1" x14ac:dyDescent="0.35">
      <c r="A2" s="1" t="s">
        <v>0</v>
      </c>
      <c r="B2" s="20" t="s">
        <v>1</v>
      </c>
      <c r="C2" s="20" t="s">
        <v>2</v>
      </c>
      <c r="D2" s="56" t="s">
        <v>3</v>
      </c>
      <c r="E2" s="59" t="s">
        <v>55</v>
      </c>
      <c r="F2" s="44" t="s">
        <v>43</v>
      </c>
      <c r="G2" s="20" t="s">
        <v>4</v>
      </c>
      <c r="H2" s="57" t="s">
        <v>56</v>
      </c>
      <c r="I2" s="57" t="s">
        <v>57</v>
      </c>
    </row>
    <row r="3" spans="1:9" ht="76.2" customHeight="1" thickBot="1" x14ac:dyDescent="0.35">
      <c r="A3" s="81" t="s">
        <v>5</v>
      </c>
      <c r="B3" s="82" t="s">
        <v>36</v>
      </c>
      <c r="C3" s="83" t="s">
        <v>47</v>
      </c>
      <c r="D3" s="82">
        <v>0.25719999999999998</v>
      </c>
      <c r="E3" s="84">
        <f>D3*0.72</f>
        <v>0.18518399999999999</v>
      </c>
      <c r="F3" s="85" t="s">
        <v>58</v>
      </c>
      <c r="G3" s="86" t="s">
        <v>23</v>
      </c>
      <c r="H3" s="83"/>
      <c r="I3" s="83"/>
    </row>
    <row r="4" spans="1:9" ht="69" customHeight="1" thickBot="1" x14ac:dyDescent="0.35">
      <c r="A4" s="87"/>
      <c r="B4" s="82" t="s">
        <v>37</v>
      </c>
      <c r="C4" s="83" t="s">
        <v>47</v>
      </c>
      <c r="D4" s="82">
        <v>2.8555999999999999</v>
      </c>
      <c r="E4" s="84">
        <f>D4*0.36</f>
        <v>1.028016</v>
      </c>
      <c r="F4" s="85" t="s">
        <v>59</v>
      </c>
      <c r="G4" s="86" t="s">
        <v>23</v>
      </c>
      <c r="H4" s="83"/>
      <c r="I4" s="83"/>
    </row>
    <row r="5" spans="1:9" ht="15" thickBot="1" x14ac:dyDescent="0.35">
      <c r="A5" s="88"/>
      <c r="B5" s="89"/>
      <c r="C5" s="90"/>
      <c r="D5" s="91"/>
      <c r="E5" s="92"/>
      <c r="F5" s="93"/>
      <c r="G5" s="90" t="s">
        <v>11</v>
      </c>
      <c r="H5" s="94"/>
      <c r="I5" s="94">
        <f>SUM(I3:I4)</f>
        <v>0</v>
      </c>
    </row>
    <row r="6" spans="1:9" ht="42" thickBot="1" x14ac:dyDescent="0.35">
      <c r="A6" s="79" t="s">
        <v>6</v>
      </c>
      <c r="B6" s="34" t="s">
        <v>24</v>
      </c>
      <c r="C6" s="24" t="s">
        <v>49</v>
      </c>
      <c r="D6" s="25">
        <v>0.25719999999999998</v>
      </c>
      <c r="E6" s="61">
        <f>D6*0.8</f>
        <v>0.20576</v>
      </c>
      <c r="F6" s="46" t="s">
        <v>45</v>
      </c>
      <c r="G6" s="24" t="s">
        <v>18</v>
      </c>
      <c r="H6" s="38"/>
      <c r="I6" s="38"/>
    </row>
    <row r="7" spans="1:9" ht="42" thickBot="1" x14ac:dyDescent="0.35">
      <c r="A7" s="80"/>
      <c r="B7" s="34" t="s">
        <v>38</v>
      </c>
      <c r="C7" s="24" t="s">
        <v>49</v>
      </c>
      <c r="D7" s="27">
        <v>2.8555999999999999</v>
      </c>
      <c r="E7" s="61">
        <f>D7*0.75</f>
        <v>2.1417000000000002</v>
      </c>
      <c r="F7" s="47" t="s">
        <v>46</v>
      </c>
      <c r="G7" s="24" t="s">
        <v>18</v>
      </c>
      <c r="H7" s="38"/>
      <c r="I7" s="38"/>
    </row>
    <row r="8" spans="1:9" ht="42" thickBot="1" x14ac:dyDescent="0.35">
      <c r="A8" s="80"/>
      <c r="B8" s="34" t="s">
        <v>24</v>
      </c>
      <c r="C8" s="24" t="s">
        <v>48</v>
      </c>
      <c r="D8" s="27">
        <v>0.25719999999999998</v>
      </c>
      <c r="E8" s="61">
        <f>D8*0.5</f>
        <v>0.12859999999999999</v>
      </c>
      <c r="F8" s="47" t="s">
        <v>50</v>
      </c>
      <c r="G8" s="24" t="s">
        <v>19</v>
      </c>
      <c r="H8" s="38"/>
      <c r="I8" s="38"/>
    </row>
    <row r="9" spans="1:9" ht="54.6" customHeight="1" thickBot="1" x14ac:dyDescent="0.35">
      <c r="A9" s="80"/>
      <c r="B9" s="18" t="s">
        <v>38</v>
      </c>
      <c r="C9" s="24" t="s">
        <v>48</v>
      </c>
      <c r="D9" s="27">
        <v>2.8555999999999999</v>
      </c>
      <c r="E9" s="61">
        <f>D9*0.5</f>
        <v>1.4278</v>
      </c>
      <c r="F9" s="47" t="s">
        <v>50</v>
      </c>
      <c r="G9" s="24" t="s">
        <v>19</v>
      </c>
      <c r="H9" s="38"/>
      <c r="I9" s="38"/>
    </row>
    <row r="10" spans="1:9" ht="15" thickBot="1" x14ac:dyDescent="0.35">
      <c r="A10" s="78"/>
      <c r="B10" s="4"/>
      <c r="C10" s="5"/>
      <c r="D10" s="6"/>
      <c r="E10" s="62"/>
      <c r="F10" s="48"/>
      <c r="G10" s="5" t="s">
        <v>12</v>
      </c>
      <c r="H10" s="7"/>
      <c r="I10" s="7">
        <f>SUM(I6:I9)</f>
        <v>0</v>
      </c>
    </row>
    <row r="11" spans="1:9" ht="55.95" customHeight="1" thickBot="1" x14ac:dyDescent="0.35">
      <c r="A11" s="95" t="s">
        <v>7</v>
      </c>
      <c r="B11" s="96" t="s">
        <v>26</v>
      </c>
      <c r="C11" s="83" t="s">
        <v>49</v>
      </c>
      <c r="D11" s="97">
        <v>0.25719999999999998</v>
      </c>
      <c r="E11" s="98">
        <f>D11*0.8</f>
        <v>0.20576</v>
      </c>
      <c r="F11" s="99" t="s">
        <v>45</v>
      </c>
      <c r="G11" s="100" t="s">
        <v>20</v>
      </c>
      <c r="H11" s="101"/>
      <c r="I11" s="101"/>
    </row>
    <row r="12" spans="1:9" ht="48" customHeight="1" thickBot="1" x14ac:dyDescent="0.35">
      <c r="A12" s="102"/>
      <c r="B12" s="96" t="s">
        <v>39</v>
      </c>
      <c r="C12" s="83" t="s">
        <v>49</v>
      </c>
      <c r="D12" s="103">
        <v>2.8555999999999999</v>
      </c>
      <c r="E12" s="104">
        <f>D12*0.75</f>
        <v>2.1417000000000002</v>
      </c>
      <c r="F12" s="99" t="s">
        <v>46</v>
      </c>
      <c r="G12" s="105" t="s">
        <v>20</v>
      </c>
      <c r="H12" s="106"/>
      <c r="I12" s="106"/>
    </row>
    <row r="13" spans="1:9" ht="52.2" customHeight="1" thickBot="1" x14ac:dyDescent="0.35">
      <c r="A13" s="102"/>
      <c r="B13" s="96" t="s">
        <v>26</v>
      </c>
      <c r="C13" s="83" t="s">
        <v>48</v>
      </c>
      <c r="D13" s="103">
        <v>0.25719999999999998</v>
      </c>
      <c r="E13" s="104">
        <f>D13*0.3</f>
        <v>7.7159999999999992E-2</v>
      </c>
      <c r="F13" s="99" t="s">
        <v>51</v>
      </c>
      <c r="G13" s="107" t="s">
        <v>21</v>
      </c>
      <c r="H13" s="106"/>
      <c r="I13" s="106"/>
    </row>
    <row r="14" spans="1:9" ht="54" customHeight="1" thickBot="1" x14ac:dyDescent="0.35">
      <c r="A14" s="102"/>
      <c r="B14" s="82" t="s">
        <v>39</v>
      </c>
      <c r="C14" s="83" t="s">
        <v>48</v>
      </c>
      <c r="D14" s="103">
        <v>2.8555999999999999</v>
      </c>
      <c r="E14" s="104">
        <f>D14*0.3</f>
        <v>0.85668</v>
      </c>
      <c r="F14" s="99" t="str">
        <f>F13</f>
        <v>šetrná aplikace herbicidu na listovou plochu zmlazujících náletových dřevin, předpoklad výskytu na 30% plochy dotčené vyřezávkou</v>
      </c>
      <c r="G14" s="107" t="s">
        <v>21</v>
      </c>
      <c r="H14" s="106"/>
      <c r="I14" s="106"/>
    </row>
    <row r="15" spans="1:9" s="12" customFormat="1" ht="15" thickBot="1" x14ac:dyDescent="0.35">
      <c r="A15" s="88"/>
      <c r="B15" s="89"/>
      <c r="C15" s="90"/>
      <c r="D15" s="91"/>
      <c r="E15" s="92"/>
      <c r="F15" s="93"/>
      <c r="G15" s="90" t="s">
        <v>13</v>
      </c>
      <c r="H15" s="94"/>
      <c r="I15" s="94">
        <f>SUM(I11:I14)</f>
        <v>0</v>
      </c>
    </row>
    <row r="16" spans="1:9" ht="42" thickBot="1" x14ac:dyDescent="0.35">
      <c r="A16" s="79" t="s">
        <v>8</v>
      </c>
      <c r="B16" s="18" t="s">
        <v>27</v>
      </c>
      <c r="C16" s="24" t="s">
        <v>49</v>
      </c>
      <c r="D16" s="25">
        <v>0.25719999999999998</v>
      </c>
      <c r="E16" s="65">
        <f>D16*0.8</f>
        <v>0.20576</v>
      </c>
      <c r="F16" s="46" t="s">
        <v>45</v>
      </c>
      <c r="G16" s="35" t="s">
        <v>30</v>
      </c>
      <c r="H16" s="19"/>
      <c r="I16" s="19"/>
    </row>
    <row r="17" spans="1:9" ht="42" thickBot="1" x14ac:dyDescent="0.35">
      <c r="A17" s="80"/>
      <c r="B17" s="18" t="s">
        <v>40</v>
      </c>
      <c r="C17" s="24" t="s">
        <v>49</v>
      </c>
      <c r="D17" s="27">
        <v>2.8555999999999999</v>
      </c>
      <c r="E17" s="66">
        <f>D17*0.75</f>
        <v>2.1417000000000002</v>
      </c>
      <c r="F17" s="47" t="s">
        <v>46</v>
      </c>
      <c r="G17" s="39" t="s">
        <v>30</v>
      </c>
      <c r="H17" s="3"/>
      <c r="I17" s="3"/>
    </row>
    <row r="18" spans="1:9" ht="42" thickBot="1" x14ac:dyDescent="0.35">
      <c r="A18" s="80"/>
      <c r="B18" s="18" t="s">
        <v>27</v>
      </c>
      <c r="C18" s="24" t="s">
        <v>48</v>
      </c>
      <c r="D18" s="27">
        <v>0.25719999999999998</v>
      </c>
      <c r="E18" s="66">
        <f>D18*0.15</f>
        <v>3.8579999999999996E-2</v>
      </c>
      <c r="F18" s="47" t="s">
        <v>52</v>
      </c>
      <c r="G18" s="26" t="s">
        <v>31</v>
      </c>
      <c r="H18" s="3"/>
      <c r="I18" s="3"/>
    </row>
    <row r="19" spans="1:9" ht="49.2" customHeight="1" thickBot="1" x14ac:dyDescent="0.35">
      <c r="A19" s="80"/>
      <c r="B19" s="18" t="s">
        <v>40</v>
      </c>
      <c r="C19" s="24" t="s">
        <v>48</v>
      </c>
      <c r="D19" s="27">
        <v>2.8555999999999999</v>
      </c>
      <c r="E19" s="66">
        <f>D19*0.15</f>
        <v>0.42834</v>
      </c>
      <c r="F19" s="47" t="str">
        <f>F18</f>
        <v>šetrná aplikace herbicidu na listovou plochu zmlazujících náletových dřevin, předpoklad výskytu na 15% plochy dotčené vyřezávkou</v>
      </c>
      <c r="G19" s="26" t="s">
        <v>31</v>
      </c>
      <c r="H19" s="3"/>
      <c r="I19" s="3"/>
    </row>
    <row r="20" spans="1:9" s="12" customFormat="1" ht="15" thickBot="1" x14ac:dyDescent="0.35">
      <c r="A20" s="78"/>
      <c r="B20" s="13"/>
      <c r="C20" s="5"/>
      <c r="D20" s="6"/>
      <c r="E20" s="62"/>
      <c r="F20" s="48"/>
      <c r="G20" s="5" t="s">
        <v>14</v>
      </c>
      <c r="H20" s="7"/>
      <c r="I20" s="7">
        <f>SUM(I16:I19)</f>
        <v>0</v>
      </c>
    </row>
    <row r="21" spans="1:9" ht="42" thickBot="1" x14ac:dyDescent="0.35">
      <c r="A21" s="75" t="s">
        <v>9</v>
      </c>
      <c r="B21" s="21" t="s">
        <v>28</v>
      </c>
      <c r="C21" s="22" t="s">
        <v>25</v>
      </c>
      <c r="D21" s="23">
        <v>0.25719999999999998</v>
      </c>
      <c r="E21" s="63">
        <f>D21*0.8</f>
        <v>0.20576</v>
      </c>
      <c r="F21" s="31" t="s">
        <v>45</v>
      </c>
      <c r="G21" s="40" t="s">
        <v>32</v>
      </c>
      <c r="H21" s="17"/>
      <c r="I21" s="17"/>
    </row>
    <row r="22" spans="1:9" ht="42" thickBot="1" x14ac:dyDescent="0.35">
      <c r="A22" s="76"/>
      <c r="B22" s="21" t="s">
        <v>41</v>
      </c>
      <c r="C22" s="31" t="s">
        <v>22</v>
      </c>
      <c r="D22" s="32">
        <v>2.8555999999999999</v>
      </c>
      <c r="E22" s="64">
        <f>D22*0.75</f>
        <v>2.1417000000000002</v>
      </c>
      <c r="F22" s="31" t="s">
        <v>46</v>
      </c>
      <c r="G22" s="40" t="s">
        <v>32</v>
      </c>
      <c r="H22" s="2"/>
      <c r="I22" s="2"/>
    </row>
    <row r="23" spans="1:9" ht="52.95" customHeight="1" thickBot="1" x14ac:dyDescent="0.35">
      <c r="A23" s="76"/>
      <c r="B23" s="21" t="s">
        <v>28</v>
      </c>
      <c r="C23" s="31" t="s">
        <v>44</v>
      </c>
      <c r="D23" s="32">
        <v>0.25719999999999998</v>
      </c>
      <c r="E23" s="64">
        <f>D23*0.1</f>
        <v>2.572E-2</v>
      </c>
      <c r="F23" s="31" t="s">
        <v>53</v>
      </c>
      <c r="G23" s="41" t="s">
        <v>33</v>
      </c>
      <c r="H23" s="2"/>
      <c r="I23" s="2"/>
    </row>
    <row r="24" spans="1:9" ht="49.95" customHeight="1" thickBot="1" x14ac:dyDescent="0.35">
      <c r="A24" s="76"/>
      <c r="B24" s="21" t="s">
        <v>41</v>
      </c>
      <c r="C24" s="31" t="s">
        <v>44</v>
      </c>
      <c r="D24" s="32">
        <v>2.8555999999999999</v>
      </c>
      <c r="E24" s="64">
        <f>D24*0.1</f>
        <v>0.28555999999999998</v>
      </c>
      <c r="F24" s="31" t="str">
        <f>F23</f>
        <v>šetrná aplikace herbicidu na listovou plochu zmlazujících náletových dřevin, předpoklad výskytu na 10% plochy dotčené vyřezávkou</v>
      </c>
      <c r="G24" s="41" t="s">
        <v>33</v>
      </c>
      <c r="H24" s="2"/>
      <c r="I24" s="2"/>
    </row>
    <row r="25" spans="1:9" s="12" customFormat="1" ht="15" thickBot="1" x14ac:dyDescent="0.35">
      <c r="A25" s="77"/>
      <c r="B25" s="8"/>
      <c r="C25" s="9"/>
      <c r="D25" s="10"/>
      <c r="E25" s="60"/>
      <c r="F25" s="45"/>
      <c r="G25" s="9" t="s">
        <v>15</v>
      </c>
      <c r="H25" s="11"/>
      <c r="I25" s="11">
        <f>SUM(I21:I24)</f>
        <v>0</v>
      </c>
    </row>
    <row r="26" spans="1:9" s="12" customFormat="1" ht="58.95" customHeight="1" thickBot="1" x14ac:dyDescent="0.35">
      <c r="A26" s="72" t="s">
        <v>16</v>
      </c>
      <c r="B26" s="33" t="s">
        <v>29</v>
      </c>
      <c r="C26" s="24" t="s">
        <v>49</v>
      </c>
      <c r="D26" s="25">
        <v>0.25719999999999998</v>
      </c>
      <c r="E26" s="67">
        <f>D26*0.8</f>
        <v>0.20576</v>
      </c>
      <c r="F26" s="46" t="s">
        <v>45</v>
      </c>
      <c r="G26" s="36" t="s">
        <v>34</v>
      </c>
      <c r="H26" s="53"/>
      <c r="I26" s="53"/>
    </row>
    <row r="27" spans="1:9" s="12" customFormat="1" ht="56.4" customHeight="1" thickBot="1" x14ac:dyDescent="0.35">
      <c r="A27" s="73"/>
      <c r="B27" s="42" t="s">
        <v>42</v>
      </c>
      <c r="C27" s="24" t="s">
        <v>49</v>
      </c>
      <c r="D27" s="27">
        <v>2.8555999999999999</v>
      </c>
      <c r="E27" s="68">
        <f>D27*0.75</f>
        <v>2.1417000000000002</v>
      </c>
      <c r="F27" s="47" t="s">
        <v>46</v>
      </c>
      <c r="G27" s="43" t="s">
        <v>34</v>
      </c>
      <c r="H27" s="54"/>
      <c r="I27" s="54"/>
    </row>
    <row r="28" spans="1:9" s="12" customFormat="1" ht="63.6" customHeight="1" thickBot="1" x14ac:dyDescent="0.35">
      <c r="A28" s="73"/>
      <c r="B28" s="18" t="s">
        <v>29</v>
      </c>
      <c r="C28" s="24" t="s">
        <v>48</v>
      </c>
      <c r="D28" s="27">
        <v>0.25719999999999998</v>
      </c>
      <c r="E28" s="69">
        <f>D28*0.05</f>
        <v>1.286E-2</v>
      </c>
      <c r="F28" s="47" t="s">
        <v>54</v>
      </c>
      <c r="G28" s="39" t="s">
        <v>35</v>
      </c>
      <c r="H28" s="55"/>
      <c r="I28" s="55"/>
    </row>
    <row r="29" spans="1:9" s="12" customFormat="1" ht="59.4" customHeight="1" thickBot="1" x14ac:dyDescent="0.35">
      <c r="A29" s="73"/>
      <c r="B29" s="18" t="s">
        <v>42</v>
      </c>
      <c r="C29" s="24" t="s">
        <v>48</v>
      </c>
      <c r="D29" s="27">
        <v>2.8555999999999999</v>
      </c>
      <c r="E29" s="69">
        <f>D29*0.05</f>
        <v>0.14277999999999999</v>
      </c>
      <c r="F29" s="47" t="str">
        <f>F28</f>
        <v>šetrná aplikace herbicidu na listovou plochu zmlazujících náletových dřevin, předpoklad výskytu na 5% plochy dotčené vyřezávkou</v>
      </c>
      <c r="G29" s="37" t="s">
        <v>35</v>
      </c>
      <c r="H29" s="55"/>
      <c r="I29" s="55"/>
    </row>
    <row r="30" spans="1:9" s="12" customFormat="1" ht="18" customHeight="1" thickBot="1" x14ac:dyDescent="0.35">
      <c r="A30" s="74"/>
      <c r="B30" s="30"/>
      <c r="C30" s="28"/>
      <c r="D30" s="29"/>
      <c r="E30" s="70"/>
      <c r="F30" s="49"/>
      <c r="G30" s="28" t="s">
        <v>17</v>
      </c>
      <c r="H30" s="28"/>
      <c r="I30" s="28">
        <f>SUM(I26:I29)</f>
        <v>0</v>
      </c>
    </row>
    <row r="31" spans="1:9" s="16" customFormat="1" ht="23.25" customHeight="1" thickBot="1" x14ac:dyDescent="0.35">
      <c r="A31" s="71"/>
      <c r="B31" s="71"/>
      <c r="C31" s="71"/>
      <c r="D31" s="71"/>
      <c r="E31" s="62"/>
      <c r="F31" s="50"/>
      <c r="G31" s="14" t="s">
        <v>10</v>
      </c>
      <c r="H31" s="15"/>
      <c r="I31" s="15">
        <f>SUM(I25,I20,I15,I10,I5,I30)</f>
        <v>0</v>
      </c>
    </row>
  </sheetData>
  <mergeCells count="7">
    <mergeCell ref="A31:D31"/>
    <mergeCell ref="A26:A30"/>
    <mergeCell ref="A21:A25"/>
    <mergeCell ref="A3:A5"/>
    <mergeCell ref="A6:A10"/>
    <mergeCell ref="A11:A15"/>
    <mergeCell ref="A16:A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2017-04-13T09:11:10Z</dcterms:modified>
</cp:coreProperties>
</file>